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" sheetId="4" r:id="rId4"/>
  </sheets>
  <definedNames/>
  <calcPr/>
  <webPublishing/>
</workbook>
</file>

<file path=xl/sharedStrings.xml><?xml version="1.0" encoding="utf-8"?>
<sst xmlns="http://schemas.openxmlformats.org/spreadsheetml/2006/main" count="653" uniqueCount="236">
  <si>
    <t>Rekapitulace ceny</t>
  </si>
  <si>
    <t>Stavba: III/0476 - Rousínov, oprava OK u EDP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</si>
  <si>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</si>
  <si>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</si>
  <si>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</si>
  <si>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</si>
  <si>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</si>
  <si>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</si>
  <si>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</si>
  <si>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</si>
  <si>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</si>
  <si>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</si>
  <si>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</si>
  <si>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</si>
  <si>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III/0476</t>
  </si>
  <si>
    <t>Rousínov, oprava OK u EDP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</si>
  <si>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</si>
  <si>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</si>
  <si>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</si>
  <si>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</si>
  <si>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</si>
  <si>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</si>
  <si>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</si>
  <si>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</si>
  <si>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</si>
  <si>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</si>
  <si>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</si>
  <si>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</si>
  <si>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</si>
  <si>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</si>
  <si>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</si>
  <si>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</si>
  <si>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</si>
  <si>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</si>
  <si>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</si>
  <si>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</si>
  <si>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</si>
  <si>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</si>
  <si>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</si>
  <si>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</si>
  <si>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</si>
  <si>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</si>
  <si>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</si>
  <si>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</si>
  <si>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</si>
  <si>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</si>
  <si>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</si>
  <si>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</si>
  <si>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</si>
  <si>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</si>
  <si>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</si>
  <si>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</si>
  <si>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</si>
  <si>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</si>
  <si>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VV</t>
  </si>
  <si>
    <t>TS</t>
  </si>
  <si>
    <t>zahrnuje veškeré náklady spojené s objednatelem požadovanými zařízeními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</si>
  <si>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</si>
  <si>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</si>
  <si>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</si>
  <si>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</si>
  <si>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</si>
  <si>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</si>
  <si>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</si>
  <si>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</si>
  <si>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</si>
  <si>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</si>
  <si>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</si>
  <si>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</si>
  <si>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</si>
  <si>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</si>
  <si>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</si>
  <si>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</si>
  <si>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</si>
  <si>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</si>
  <si>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</si>
  <si>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</si>
  <si>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</si>
  <si>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</si>
  <si>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</si>
  <si>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00014</t>
  </si>
  <si>
    <t>Zajištění provedení a výstupů veškerých zkoušek a revizí - popsáno v obchodních podmínkách, technických podmínkách a normách ČSN</t>
  </si>
  <si>
    <t>7</t>
  </si>
  <si>
    <t>00018</t>
  </si>
  <si>
    <t>Návrh technologického postupu prací - popsáno v obchodních podmínkách</t>
  </si>
  <si>
    <t>SO 101</t>
  </si>
  <si>
    <t>III/0476 Oprava OK u EDP</t>
  </si>
  <si>
    <t>014102</t>
  </si>
  <si>
    <t>a</t>
  </si>
  <si>
    <t>POPLATKY ZA SKLÁDKU</t>
  </si>
  <si>
    <t>T</t>
  </si>
  <si>
    <t>Nevhodná zemina z výkopů.</t>
  </si>
  <si>
    <t>pol. 113326:  63,9*2,0=127,800 [A]</t>
  </si>
  <si>
    <t>zahrnuje veškeré poplatky provozovateli skládky související s uložením odpadu na skládce.</t>
  </si>
  <si>
    <t>014112</t>
  </si>
  <si>
    <t>POPLATKY ZA SKLÁDKU TYP S-IO (INERTNÍ ODPAD)</t>
  </si>
  <si>
    <t>Asfaltové vrstvy.</t>
  </si>
  <si>
    <t>pol. 113336: 3,68*2,2=8,096 [A]</t>
  </si>
  <si>
    <t>Zemní práce</t>
  </si>
  <si>
    <t>113326</t>
  </si>
  <si>
    <t>ODSTRAN PODKL ZPEVNĚNÝCH PLOCH Z KAMENIVA NESTMEL, ODVOZ DO 12KM</t>
  </si>
  <si>
    <t>M3</t>
  </si>
  <si>
    <t>Odstranění podkladních vrstev vozovky, včetně odvozu na skládku.</t>
  </si>
  <si>
    <t>rozšíření vozovky dle PD: 13,0*0,4=5,200 [A] 
rozšíření krajnice: 0,75*1,0*20,0=15,000 [B] 
úprava stávajícího svahu: (1,25*1,0)/2*20,0=12,500 [C]     
podklad zpevněné plochy z dlaždic: 208,025*0,15=31,204 [D] 
Celkem: A+B+C+D=63,904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</si>
  <si>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</si>
  <si>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113336</t>
  </si>
  <si>
    <t>ODSTRAN PODKL ZPEVNĚNÝCH PLOCH S ASFALT POJIVEM, ODVOZ DO 12KM</t>
  </si>
  <si>
    <t>Odstranění podkladních vrstev vozovky, včetně odvozu na skládku</t>
  </si>
  <si>
    <t>rozšíření vozovky dle PD: 13,0*0,16=2,080 [A]]  
zazubení do stávající vozovky: 0,5*20,0*0,16=1,600 [B]]  
Celkem: A+B=3,680 [C]</t>
  </si>
  <si>
    <t>113483</t>
  </si>
  <si>
    <t>ODSTRANĚNÍ KRYTU ZPEVNĚNÝCH PLOCH Z DLAŽDIC VČETNĚ PODKLADU, ODVOZ DO 3KM</t>
  </si>
  <si>
    <t>vybourání stávajícího prstence z žulové dlažby včetně odvozu</t>
  </si>
  <si>
    <t>3,14*(14,5*14,5)-3,14*(12,0*12,0)=208,025 [A] 
208,025*0,2=41,605 [B]</t>
  </si>
  <si>
    <t>113726</t>
  </si>
  <si>
    <t>FRÉZOVÁNÍ ZPEVNĚNÝCH PLOCH ASFALTOVÝCH, ODVOZ DO 12KM</t>
  </si>
  <si>
    <t>frézování stávajících vozovkových vrstev, odvoz a likvidace v režii zhotovitele.</t>
  </si>
  <si>
    <t>dle PD: 250,0*0,04=10,000 [A]</t>
  </si>
  <si>
    <t>12110</t>
  </si>
  <si>
    <t>SEJMUTÍ ORNICE NEBO LESNÍ PŮDY</t>
  </si>
  <si>
    <t>Sejmutí ornice v prostoru stavby v tl. 0,15 m, vč. odvozu na meziskládku</t>
  </si>
  <si>
    <t>0,15*50=7,500 [A]</t>
  </si>
  <si>
    <t>položka zahrnuje sejmutí ornice bez ohledu na tloušťku vrstvy a její vodorovnou dopravu  
nezahrnuje uložení na trvalou skládku</t>
  </si>
  <si>
    <t>8</t>
  </si>
  <si>
    <t>12573</t>
  </si>
  <si>
    <t>VYKOPÁVKY ZE ZEMNÍKŮ A SKLÁDEK TŘ. I</t>
  </si>
  <si>
    <t>Zpětně použitá ornice uložená na meziskládce</t>
  </si>
  <si>
    <t>pol. 18220 7,5=7,500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</si>
  <si>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</si>
  <si>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18120</t>
  </si>
  <si>
    <t>ÚPRAVA PLÁNĚ SE ZHUTNĚNÍM V HORNINĚ TŘ. II</t>
  </si>
  <si>
    <t>M2</t>
  </si>
  <si>
    <t>pod betonovou desku: 3,14*(14,5*14,5)-3,14*(12,0*12,0)=208,025 [A]   
rozšíření vozovky dle PD: 13,0=13,000 [B]]  
zazubení do stávající vozovky 0,5*20,0=10,000 [C] 
Celkem: A+B+C=231,025 [D]</t>
  </si>
  <si>
    <t>položka zahrnuje úpravu pláně včetně vyrovnání výškových rozdílů. Míru zhutnění určuje projekt.</t>
  </si>
  <si>
    <t>18220</t>
  </si>
  <si>
    <t>ROZPROSTŘENÍ ORNICE VE SVAHU</t>
  </si>
  <si>
    <t>dle pol. 12110, v tl. 0,15 m</t>
  </si>
  <si>
    <t>položka zahrnuje:  
nutné přemístění ornice z dočasných skládek vzdálených do 50m  
rozprostření ornice v předepsané tloušťce ve svahu přes 1:5</t>
  </si>
  <si>
    <t>11</t>
  </si>
  <si>
    <t>18241</t>
  </si>
  <si>
    <t>ZALOŽENÍ TRÁVNÍKU RUČNÍM VÝSEVEM</t>
  </si>
  <si>
    <t>Zatravnění v rozsahu rozprostření ornice, vč. ošetření</t>
  </si>
  <si>
    <t>2,0*25,0=50,000 [A]</t>
  </si>
  <si>
    <t>Zahrnuje dodání předepsané travní směsi, její výsev na ornici, zalévání, první pokosení, to vše bez ohledu na sklon terénu</t>
  </si>
  <si>
    <t>Vodorovné konstrukce</t>
  </si>
  <si>
    <t>12</t>
  </si>
  <si>
    <t>451313</t>
  </si>
  <si>
    <t>PODKLADNÍ A VÝPLŇOVÉ VRSTVY Z PROSTÉHO BETONU C16/20</t>
  </si>
  <si>
    <t>Podkladní beton pod betonovou desku tl. 0,1 m.</t>
  </si>
  <si>
    <t>3,14*(14,5*14,5)-3,14*(12,0*12,0)=208,025 [A] 
A*0,1=20,803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</si>
  <si>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</si>
  <si>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13</t>
  </si>
  <si>
    <t>451366</t>
  </si>
  <si>
    <t>VÝZTUŽ PODKL VRSTEV Z KARI-SÍTÍ</t>
  </si>
  <si>
    <t>2xKARI-síť 6/100/100</t>
  </si>
  <si>
    <t>výztuž betonové desky: 2*(208,025*4,44*1,05)/1000=1,940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</si>
  <si>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</si>
  <si>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Komunikace</t>
  </si>
  <si>
    <t>14</t>
  </si>
  <si>
    <t>56334</t>
  </si>
  <si>
    <t>VOZOVKOVÉ VRSTVY ZE ŠTĚRKODRTI TL. DO 200MM</t>
  </si>
  <si>
    <t>20,0*1,5=30,000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</si>
  <si>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</si>
  <si>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</si>
  <si>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56434</t>
  </si>
  <si>
    <t>VOZOVKOVÉ VRSTVY ZE ŠTĚRKU VYPLŇ CEM MALTOU TL DO 200MM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</si>
  <si>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</si>
  <si>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16</t>
  </si>
  <si>
    <t>56933</t>
  </si>
  <si>
    <t>ZPEVNĚNÍ KRAJNIC ZE ŠTĚRKODRTI TL. DO 150MM</t>
  </si>
  <si>
    <t>krajnice</t>
  </si>
  <si>
    <t>0,75*25=18,750 [A]</t>
  </si>
  <si>
    <t>- dodání kameniva předepsané kvality a zrnitosti  
- rozprostření a zhutnění vrstvy v předepsané tloušťce  
- zřízení vrstvy bez rozlišení šířky, pokládání vrstvy po etapách</t>
  </si>
  <si>
    <t>17</t>
  </si>
  <si>
    <t>572213</t>
  </si>
  <si>
    <t>SPOJOVACÍ POSTŘIK Z EMULZE DO 0,5KG/M2</t>
  </si>
  <si>
    <t>Mezi obrusnou a ložnou vrstvou  0,5 kg/m2</t>
  </si>
  <si>
    <t>dle PD: 250,0=250,000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</si>
  <si>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</si>
  <si>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18</t>
  </si>
  <si>
    <t>574A34</t>
  </si>
  <si>
    <t>ASFALTOVÝ BETON PRO OBRUSNÉ VRSTVY ACO 11+, TL. 40MM</t>
  </si>
  <si>
    <t>obrusná vrstva vozovky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</si>
  <si>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</si>
  <si>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19</t>
  </si>
  <si>
    <t>574C46</t>
  </si>
  <si>
    <t>ASFALTOVÝ BETON PRO LOŽNÍ VRSTVY ACL 16+, TL. 50MM</t>
  </si>
  <si>
    <t>ložná vrstva vozovky</t>
  </si>
  <si>
    <t>1,5*20,0=30,000 [A]</t>
  </si>
  <si>
    <t>20</t>
  </si>
  <si>
    <t>574E46</t>
  </si>
  <si>
    <t>ASFALTOVÝ BETON PRO PODKLADNÍ VRSTVY ACP 16+,TL. 50MM</t>
  </si>
  <si>
    <t>2 podkladní vrstvy vozovky</t>
  </si>
  <si>
    <t>2*(1,5*20,0)=60,000 [A]</t>
  </si>
  <si>
    <t>21</t>
  </si>
  <si>
    <t>581153</t>
  </si>
  <si>
    <t>CEMENTOBETONOVÝ KRYT JEDNOVRSTVÝ NEVYZTUŽENÝ TŘ.II TL. DO 250MM</t>
  </si>
  <si>
    <t>betonová deska</t>
  </si>
  <si>
    <t>3,14*(14,5*14,5)-3,14*(12,0*12,0)=208,025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</si>
  <si>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</si>
  <si>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Ostatní konstrukce a práce</t>
  </si>
  <si>
    <t>22</t>
  </si>
  <si>
    <t>914122</t>
  </si>
  <si>
    <t>DOPRAVNÍ ZNAČKY ZÁKLADNÍ VELIKOSTI OCELOVÉ FÓLIE TŘ 1 - MONTÁŽ S PŘEMÍSTĚNÍM</t>
  </si>
  <si>
    <t>KUS</t>
  </si>
  <si>
    <t>zpětné osazení dopravní značky</t>
  </si>
  <si>
    <t>montáž sloupku s dopravními značkami P4 a C1=1,000 [A]]</t>
  </si>
  <si>
    <t>položka zahrnuje:  
- dopravu demontované značky z dočasné skládky  
- osazení a montáž značky na místě určeném projektem  
- nutnou opravu poškozených částí  
nezahrnuje dodávku značky</t>
  </si>
  <si>
    <t>23</t>
  </si>
  <si>
    <t>914123</t>
  </si>
  <si>
    <t>DOPRAVNÍ ZNAČKY ZÁKLADNÍ VELIKOSTI OCELOVÉ FÓLIE TŘ 1 - DEMONTÁŽ</t>
  </si>
  <si>
    <t>pro zpětné osazení dopravní značky</t>
  </si>
  <si>
    <t>demontáž sloupku s dopravními značkami P4 a C1 1=1,000 [A]</t>
  </si>
  <si>
    <t>Položka zahrnuje odstranění, demontáž a odklizení materiálu s odvozem na předepsané místo</t>
  </si>
  <si>
    <t>24</t>
  </si>
  <si>
    <t>915231</t>
  </si>
  <si>
    <t>VODOR DOPRAV ZNAČ PLASTEM PROFIL ZVUČÍCÍ - DOD A POKLÁDKA</t>
  </si>
  <si>
    <t>viz grafická příloha</t>
  </si>
  <si>
    <t>vnitřní hrana prstence OK -V4 (0,25): (2*3,14*15,3)*0,25=24,021 [A]  
vnější hrana prstence OK -V2b (1,5/1,5/0,25): (8*5*1,5)*0,25=15,000 [B] 
vnější hrana prstence OK -V4 (0,25): ((2*3,14*20)-(8*5*1,5))*0,25=16,400 [C]   
vodící linie komunikace: V4 (0,125): (4*35)*0,125=17,500 [D] 
dopravní stín+linie: V13 (0,5/0,5): 2*(2*15/2*0,5)+2*(2*30*0,125)=30,000 [E] 
Celkem: A+B+C+D+E=102,921 [F]</t>
  </si>
  <si>
    <t>položka zahrnuje:  
- dodání a pokládku nátěrového materiálu (měří se pouze natíraná plocha)  
- předznačení a reflexní úpravu</t>
  </si>
  <si>
    <t>25</t>
  </si>
  <si>
    <t>917424</t>
  </si>
  <si>
    <t>CHODNÍKOVÉ OBRUBY Z KAMENNÝCH OBRUBNÍKŮ ŠÍŘ 150MM</t>
  </si>
  <si>
    <t>M</t>
  </si>
  <si>
    <t>žulový obrubník 150/250 zkosený - vnejší hrana prstence</t>
  </si>
  <si>
    <t>2*3,14*15=94,200 [A]</t>
  </si>
  <si>
    <t>Položka zahrnuje:  
dodání a pokládku kamenných obrubníků o rozměrech předepsaných zadávací dokumentací  
betonové lože i boční betonovou opěrku.</t>
  </si>
  <si>
    <t>26</t>
  </si>
  <si>
    <t>919112</t>
  </si>
  <si>
    <t>ŘEZÁNÍ ASFALTOVÉHO KRYTU VOZOVEK TL DO 100MM</t>
  </si>
  <si>
    <t>Napojení stáv. vozovky: 4*6,0=24,000 [A]]  
Kolem vnějšího prstence: 2*3,14*15,0=94,200 [B] 
Celkem: A+B=118,200 [C]</t>
  </si>
  <si>
    <t>položka zahrnuje řezání vozovkové vrstvy v předepsané tloušťce, včetně spotřeby vody</t>
  </si>
  <si>
    <t>27</t>
  </si>
  <si>
    <t>931315</t>
  </si>
  <si>
    <t>TĚSNĚNÍ DILATAČ SPAR ASF ZÁLIVKOU PRŮŘ DO 600MM2</t>
  </si>
  <si>
    <t>Napojení stáv. vozovky: 4*6,0=24,000 [A] 
Kolem vnějšího prstence: 2*3,14*15,0=94,200 [B] 
Celkem: A+B=118,200 [C]</t>
  </si>
  <si>
    <t>položka zahrnuje dodávku a osazení předepsaného materiálu, očištění ploch spáry před úpravou, očištění okolí spáry po úpravě 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</si>
</sst>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68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39" t="s">
        <v>85</v>
      </c>
      <c s="39" t="s">
        <v>86</v>
      </c>
      <c s="40">
        <f>'SO 101'!I3</f>
      </c>
      <c s="40">
        <f>'SO 101'!O2</f>
      </c>
      <c s="40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50</v>
      </c>
    </row>
    <row r="12" spans="1:5" ht="12.75">
      <c r="A12" s="36" t="s">
        <v>54</v>
      </c>
      <c r="E12" s="37" t="s">
        <v>50</v>
      </c>
    </row>
    <row r="13" spans="1:5" ht="12.75">
      <c r="A13" t="s">
        <v>55</v>
      </c>
      <c r="E13" s="35" t="s">
        <v>56</v>
      </c>
    </row>
    <row r="14" spans="1:16" ht="12.75">
      <c r="A14" s="24" t="s">
        <v>48</v>
      </c>
      <c s="29" t="s">
        <v>26</v>
      </c>
      <c s="29" t="s">
        <v>57</v>
      </c>
      <c s="24" t="s">
        <v>50</v>
      </c>
      <c s="30" t="s">
        <v>58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59</v>
      </c>
    </row>
    <row r="16" spans="1:5" ht="12.75">
      <c r="A16" s="36" t="s">
        <v>54</v>
      </c>
      <c r="E16" s="37" t="s">
        <v>50</v>
      </c>
    </row>
    <row r="17" spans="1:5" ht="12.75">
      <c r="A17" t="s">
        <v>55</v>
      </c>
      <c r="E17" s="35" t="s">
        <v>60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25.5">
      <c r="A19" s="34" t="s">
        <v>53</v>
      </c>
      <c r="E19" s="35" t="s">
        <v>63</v>
      </c>
    </row>
    <row r="20" spans="1:5" ht="12.75">
      <c r="A20" s="36" t="s">
        <v>54</v>
      </c>
      <c r="E20" s="37" t="s">
        <v>50</v>
      </c>
    </row>
    <row r="21" spans="1:5" ht="12.75">
      <c r="A21" t="s">
        <v>55</v>
      </c>
      <c r="E21" s="35" t="s">
        <v>60</v>
      </c>
    </row>
    <row r="22" spans="1:16" ht="12.75">
      <c r="A22" s="24" t="s">
        <v>48</v>
      </c>
      <c s="29" t="s">
        <v>36</v>
      </c>
      <c s="29" t="s">
        <v>64</v>
      </c>
      <c s="24" t="s">
        <v>50</v>
      </c>
      <c s="30" t="s">
        <v>65</v>
      </c>
      <c s="31" t="s">
        <v>52</v>
      </c>
      <c s="32">
        <v>1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66</v>
      </c>
    </row>
    <row r="24" spans="1:5" ht="12.75">
      <c r="A24" s="36" t="s">
        <v>54</v>
      </c>
      <c r="E24" s="37" t="s">
        <v>50</v>
      </c>
    </row>
    <row r="25" spans="1:5" ht="63.75">
      <c r="A25" t="s">
        <v>55</v>
      </c>
      <c r="E25" s="35" t="s">
        <v>67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68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68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24" t="s">
        <v>48</v>
      </c>
      <c s="29" t="s">
        <v>32</v>
      </c>
      <c s="29" t="s">
        <v>69</v>
      </c>
      <c s="24" t="s">
        <v>70</v>
      </c>
      <c s="30" t="s">
        <v>71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50</v>
      </c>
    </row>
    <row r="12" spans="1:5" ht="12.75">
      <c r="A12" s="36" t="s">
        <v>54</v>
      </c>
      <c r="E12" s="37" t="s">
        <v>50</v>
      </c>
    </row>
    <row r="13" spans="1:5" ht="12.75">
      <c r="A13" t="s">
        <v>55</v>
      </c>
      <c r="E13" s="35" t="s">
        <v>50</v>
      </c>
    </row>
    <row r="14" spans="1:16" ht="12.75">
      <c r="A14" s="24" t="s">
        <v>48</v>
      </c>
      <c s="29" t="s">
        <v>26</v>
      </c>
      <c s="29" t="s">
        <v>72</v>
      </c>
      <c s="24" t="s">
        <v>70</v>
      </c>
      <c s="30" t="s">
        <v>73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50</v>
      </c>
    </row>
    <row r="16" spans="1:5" ht="12.75">
      <c r="A16" s="36" t="s">
        <v>54</v>
      </c>
      <c r="E16" s="37" t="s">
        <v>50</v>
      </c>
    </row>
    <row r="17" spans="1:5" ht="12.75">
      <c r="A17" t="s">
        <v>55</v>
      </c>
      <c r="E17" s="35" t="s">
        <v>50</v>
      </c>
    </row>
    <row r="18" spans="1:16" ht="12.75">
      <c r="A18" s="24" t="s">
        <v>48</v>
      </c>
      <c s="29" t="s">
        <v>25</v>
      </c>
      <c s="29" t="s">
        <v>74</v>
      </c>
      <c s="24" t="s">
        <v>70</v>
      </c>
      <c s="30" t="s">
        <v>75</v>
      </c>
      <c s="31" t="s">
        <v>52</v>
      </c>
      <c s="32">
        <v>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54</v>
      </c>
      <c r="E20" s="37" t="s">
        <v>50</v>
      </c>
    </row>
    <row r="21" spans="1:5" ht="12.75">
      <c r="A21" t="s">
        <v>55</v>
      </c>
      <c r="E21" s="35" t="s">
        <v>50</v>
      </c>
    </row>
    <row r="22" spans="1:16" ht="25.5">
      <c r="A22" s="24" t="s">
        <v>48</v>
      </c>
      <c s="29" t="s">
        <v>36</v>
      </c>
      <c s="29" t="s">
        <v>76</v>
      </c>
      <c s="24" t="s">
        <v>70</v>
      </c>
      <c s="30" t="s">
        <v>77</v>
      </c>
      <c s="31" t="s">
        <v>52</v>
      </c>
      <c s="32">
        <v>1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54</v>
      </c>
      <c r="E24" s="37" t="s">
        <v>50</v>
      </c>
    </row>
    <row r="25" spans="1:5" ht="12.75">
      <c r="A25" t="s">
        <v>55</v>
      </c>
      <c r="E25" s="35" t="s">
        <v>50</v>
      </c>
    </row>
    <row r="26" spans="1:16" ht="25.5">
      <c r="A26" s="24" t="s">
        <v>48</v>
      </c>
      <c s="29" t="s">
        <v>38</v>
      </c>
      <c s="29" t="s">
        <v>78</v>
      </c>
      <c s="24" t="s">
        <v>70</v>
      </c>
      <c s="30" t="s">
        <v>79</v>
      </c>
      <c s="31" t="s">
        <v>52</v>
      </c>
      <c s="32">
        <v>1</v>
      </c>
      <c s="33">
        <v>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53</v>
      </c>
      <c r="E27" s="35" t="s">
        <v>50</v>
      </c>
    </row>
    <row r="28" spans="1:5" ht="12.75">
      <c r="A28" s="36" t="s">
        <v>54</v>
      </c>
      <c r="E28" s="37" t="s">
        <v>50</v>
      </c>
    </row>
    <row r="29" spans="1:5" ht="12.75">
      <c r="A29" t="s">
        <v>55</v>
      </c>
      <c r="E29" s="35" t="s">
        <v>50</v>
      </c>
    </row>
    <row r="30" spans="1:16" ht="25.5">
      <c r="A30" s="24" t="s">
        <v>48</v>
      </c>
      <c s="29" t="s">
        <v>40</v>
      </c>
      <c s="29" t="s">
        <v>80</v>
      </c>
      <c s="24" t="s">
        <v>70</v>
      </c>
      <c s="30" t="s">
        <v>81</v>
      </c>
      <c s="31" t="s">
        <v>52</v>
      </c>
      <c s="32">
        <v>1</v>
      </c>
      <c s="33">
        <v>0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53</v>
      </c>
      <c r="E31" s="35" t="s">
        <v>50</v>
      </c>
    </row>
    <row r="32" spans="1:5" ht="12.75">
      <c r="A32" s="36" t="s">
        <v>54</v>
      </c>
      <c r="E32" s="37" t="s">
        <v>50</v>
      </c>
    </row>
    <row r="33" spans="1:5" ht="12.75">
      <c r="A33" t="s">
        <v>55</v>
      </c>
      <c r="E33" s="35" t="s">
        <v>50</v>
      </c>
    </row>
    <row r="34" spans="1:16" ht="12.75">
      <c r="A34" s="24" t="s">
        <v>48</v>
      </c>
      <c s="29" t="s">
        <v>82</v>
      </c>
      <c s="29" t="s">
        <v>83</v>
      </c>
      <c s="24" t="s">
        <v>70</v>
      </c>
      <c s="30" t="s">
        <v>84</v>
      </c>
      <c s="31" t="s">
        <v>52</v>
      </c>
      <c s="32">
        <v>1</v>
      </c>
      <c s="33">
        <v>0</v>
      </c>
      <c s="33">
        <f>ROUND(ROUND(H34,2)*ROUND(G34,3),2)</f>
      </c>
      <c r="O34">
        <f>(I34*21)/100</f>
      </c>
      <c t="s">
        <v>26</v>
      </c>
    </row>
    <row r="35" spans="1:5" ht="12.75">
      <c r="A35" s="34" t="s">
        <v>53</v>
      </c>
      <c r="E35" s="35" t="s">
        <v>50</v>
      </c>
    </row>
    <row r="36" spans="1:5" ht="12.75">
      <c r="A36" s="36" t="s">
        <v>54</v>
      </c>
      <c r="E36" s="37" t="s">
        <v>50</v>
      </c>
    </row>
    <row r="37" spans="1:5" ht="12.75">
      <c r="A37" t="s">
        <v>55</v>
      </c>
      <c r="E37" s="35" t="s">
        <v>50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0+O8+O17+O54+O63+O96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85</v>
      </c>
      <c s="38">
        <f>0+I8+I17+I54+I63+I96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85</v>
      </c>
      <c s="6"/>
      <c s="18" t="s">
        <v>86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48</v>
      </c>
      <c s="29" t="s">
        <v>32</v>
      </c>
      <c s="29" t="s">
        <v>87</v>
      </c>
      <c s="24" t="s">
        <v>88</v>
      </c>
      <c s="30" t="s">
        <v>89</v>
      </c>
      <c s="31" t="s">
        <v>90</v>
      </c>
      <c s="32">
        <v>127.8</v>
      </c>
      <c s="33">
        <v>0</v>
      </c>
      <c s="33">
        <f>ROUND(ROUND(H9,2)*ROUND(G9,3),2)</f>
      </c>
      <c r="O9">
        <f>(I9*21)/100</f>
      </c>
      <c t="s">
        <v>26</v>
      </c>
    </row>
    <row r="10" spans="1:5" ht="12.75">
      <c r="A10" s="34" t="s">
        <v>53</v>
      </c>
      <c r="E10" s="35" t="s">
        <v>91</v>
      </c>
    </row>
    <row r="11" spans="1:5" ht="12.75">
      <c r="A11" s="36" t="s">
        <v>54</v>
      </c>
      <c r="E11" s="37" t="s">
        <v>92</v>
      </c>
    </row>
    <row r="12" spans="1:5" ht="25.5">
      <c r="A12" t="s">
        <v>55</v>
      </c>
      <c r="E12" s="35" t="s">
        <v>93</v>
      </c>
    </row>
    <row r="13" spans="1:16" ht="12.75">
      <c r="A13" s="24" t="s">
        <v>48</v>
      </c>
      <c s="29" t="s">
        <v>26</v>
      </c>
      <c s="29" t="s">
        <v>94</v>
      </c>
      <c s="24" t="s">
        <v>50</v>
      </c>
      <c s="30" t="s">
        <v>95</v>
      </c>
      <c s="31" t="s">
        <v>90</v>
      </c>
      <c s="32">
        <v>8.096</v>
      </c>
      <c s="33">
        <v>0</v>
      </c>
      <c s="33">
        <f>ROUND(ROUND(H13,2)*ROUND(G13,3),2)</f>
      </c>
      <c r="O13">
        <f>(I13*21)/100</f>
      </c>
      <c t="s">
        <v>26</v>
      </c>
    </row>
    <row r="14" spans="1:5" ht="12.75">
      <c r="A14" s="34" t="s">
        <v>53</v>
      </c>
      <c r="E14" s="35" t="s">
        <v>96</v>
      </c>
    </row>
    <row r="15" spans="1:5" ht="12.75">
      <c r="A15" s="36" t="s">
        <v>54</v>
      </c>
      <c r="E15" s="37" t="s">
        <v>97</v>
      </c>
    </row>
    <row r="16" spans="1:5" ht="25.5">
      <c r="A16" t="s">
        <v>55</v>
      </c>
      <c r="E16" s="35" t="s">
        <v>93</v>
      </c>
    </row>
    <row r="17" spans="1:18" ht="12.75" customHeight="1">
      <c r="A17" s="6" t="s">
        <v>46</v>
      </c>
      <c s="6"/>
      <c s="42" t="s">
        <v>32</v>
      </c>
      <c s="6"/>
      <c s="27" t="s">
        <v>98</v>
      </c>
      <c s="6"/>
      <c s="6"/>
      <c s="6"/>
      <c s="43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25.5">
      <c r="A18" s="24" t="s">
        <v>48</v>
      </c>
      <c s="29" t="s">
        <v>25</v>
      </c>
      <c s="29" t="s">
        <v>99</v>
      </c>
      <c s="24" t="s">
        <v>50</v>
      </c>
      <c s="30" t="s">
        <v>100</v>
      </c>
      <c s="31" t="s">
        <v>101</v>
      </c>
      <c s="32">
        <v>63.904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102</v>
      </c>
    </row>
    <row r="20" spans="1:5" ht="63.75">
      <c r="A20" s="36" t="s">
        <v>54</v>
      </c>
      <c r="E20" s="37" t="s">
        <v>103</v>
      </c>
    </row>
    <row r="21" spans="1:5" ht="63.75">
      <c r="A21" t="s">
        <v>55</v>
      </c>
      <c r="E21" s="35" t="s">
        <v>104</v>
      </c>
    </row>
    <row r="22" spans="1:16" ht="25.5">
      <c r="A22" s="24" t="s">
        <v>48</v>
      </c>
      <c s="29" t="s">
        <v>36</v>
      </c>
      <c s="29" t="s">
        <v>105</v>
      </c>
      <c s="24" t="s">
        <v>50</v>
      </c>
      <c s="30" t="s">
        <v>106</v>
      </c>
      <c s="31" t="s">
        <v>101</v>
      </c>
      <c s="32">
        <v>3.68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107</v>
      </c>
    </row>
    <row r="24" spans="1:5" ht="38.25">
      <c r="A24" s="36" t="s">
        <v>54</v>
      </c>
      <c r="E24" s="37" t="s">
        <v>108</v>
      </c>
    </row>
    <row r="25" spans="1:5" ht="63.75">
      <c r="A25" t="s">
        <v>55</v>
      </c>
      <c r="E25" s="35" t="s">
        <v>104</v>
      </c>
    </row>
    <row r="26" spans="1:16" ht="25.5">
      <c r="A26" s="24" t="s">
        <v>48</v>
      </c>
      <c s="29" t="s">
        <v>38</v>
      </c>
      <c s="29" t="s">
        <v>109</v>
      </c>
      <c s="24" t="s">
        <v>50</v>
      </c>
      <c s="30" t="s">
        <v>110</v>
      </c>
      <c s="31" t="s">
        <v>101</v>
      </c>
      <c s="32">
        <v>41.605</v>
      </c>
      <c s="33">
        <v>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53</v>
      </c>
      <c r="E27" s="35" t="s">
        <v>111</v>
      </c>
    </row>
    <row r="28" spans="1:5" ht="25.5">
      <c r="A28" s="36" t="s">
        <v>54</v>
      </c>
      <c r="E28" s="37" t="s">
        <v>112</v>
      </c>
    </row>
    <row r="29" spans="1:5" ht="63.75">
      <c r="A29" t="s">
        <v>55</v>
      </c>
      <c r="E29" s="35" t="s">
        <v>104</v>
      </c>
    </row>
    <row r="30" spans="1:16" ht="12.75">
      <c r="A30" s="24" t="s">
        <v>48</v>
      </c>
      <c s="29" t="s">
        <v>40</v>
      </c>
      <c s="29" t="s">
        <v>113</v>
      </c>
      <c s="24" t="s">
        <v>50</v>
      </c>
      <c s="30" t="s">
        <v>114</v>
      </c>
      <c s="31" t="s">
        <v>101</v>
      </c>
      <c s="32">
        <v>10</v>
      </c>
      <c s="33">
        <v>0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53</v>
      </c>
      <c r="E31" s="35" t="s">
        <v>115</v>
      </c>
    </row>
    <row r="32" spans="1:5" ht="12.75">
      <c r="A32" s="36" t="s">
        <v>54</v>
      </c>
      <c r="E32" s="37" t="s">
        <v>116</v>
      </c>
    </row>
    <row r="33" spans="1:5" ht="63.75">
      <c r="A33" t="s">
        <v>55</v>
      </c>
      <c r="E33" s="35" t="s">
        <v>104</v>
      </c>
    </row>
    <row r="34" spans="1:16" ht="12.75">
      <c r="A34" s="24" t="s">
        <v>48</v>
      </c>
      <c s="29" t="s">
        <v>82</v>
      </c>
      <c s="29" t="s">
        <v>117</v>
      </c>
      <c s="24" t="s">
        <v>50</v>
      </c>
      <c s="30" t="s">
        <v>118</v>
      </c>
      <c s="31" t="s">
        <v>101</v>
      </c>
      <c s="32">
        <v>7.5</v>
      </c>
      <c s="33">
        <v>0</v>
      </c>
      <c s="33">
        <f>ROUND(ROUND(H34,2)*ROUND(G34,3),2)</f>
      </c>
      <c r="O34">
        <f>(I34*21)/100</f>
      </c>
      <c t="s">
        <v>26</v>
      </c>
    </row>
    <row r="35" spans="1:5" ht="12.75">
      <c r="A35" s="34" t="s">
        <v>53</v>
      </c>
      <c r="E35" s="35" t="s">
        <v>119</v>
      </c>
    </row>
    <row r="36" spans="1:5" ht="12.75">
      <c r="A36" s="36" t="s">
        <v>54</v>
      </c>
      <c r="E36" s="37" t="s">
        <v>120</v>
      </c>
    </row>
    <row r="37" spans="1:5" ht="38.25">
      <c r="A37" t="s">
        <v>55</v>
      </c>
      <c r="E37" s="35" t="s">
        <v>121</v>
      </c>
    </row>
    <row r="38" spans="1:16" ht="12.75">
      <c r="A38" s="24" t="s">
        <v>48</v>
      </c>
      <c s="29" t="s">
        <v>122</v>
      </c>
      <c s="29" t="s">
        <v>123</v>
      </c>
      <c s="24" t="s">
        <v>50</v>
      </c>
      <c s="30" t="s">
        <v>124</v>
      </c>
      <c s="31" t="s">
        <v>101</v>
      </c>
      <c s="32">
        <v>7.5</v>
      </c>
      <c s="33">
        <v>0</v>
      </c>
      <c s="33">
        <f>ROUND(ROUND(H38,2)*ROUND(G38,3),2)</f>
      </c>
      <c r="O38">
        <f>(I38*21)/100</f>
      </c>
      <c t="s">
        <v>26</v>
      </c>
    </row>
    <row r="39" spans="1:5" ht="12.75">
      <c r="A39" s="34" t="s">
        <v>53</v>
      </c>
      <c r="E39" s="35" t="s">
        <v>125</v>
      </c>
    </row>
    <row r="40" spans="1:5" ht="12.75">
      <c r="A40" s="36" t="s">
        <v>54</v>
      </c>
      <c r="E40" s="37" t="s">
        <v>126</v>
      </c>
    </row>
    <row r="41" spans="1:5" ht="306">
      <c r="A41" t="s">
        <v>55</v>
      </c>
      <c r="E41" s="35" t="s">
        <v>127</v>
      </c>
    </row>
    <row r="42" spans="1:16" ht="12.75">
      <c r="A42" s="24" t="s">
        <v>48</v>
      </c>
      <c s="29" t="s">
        <v>43</v>
      </c>
      <c s="29" t="s">
        <v>128</v>
      </c>
      <c s="24" t="s">
        <v>50</v>
      </c>
      <c s="30" t="s">
        <v>129</v>
      </c>
      <c s="31" t="s">
        <v>130</v>
      </c>
      <c s="32">
        <v>231.025</v>
      </c>
      <c s="33">
        <v>0</v>
      </c>
      <c s="33">
        <f>ROUND(ROUND(H42,2)*ROUND(G42,3),2)</f>
      </c>
      <c r="O42">
        <f>(I42*21)/100</f>
      </c>
      <c t="s">
        <v>26</v>
      </c>
    </row>
    <row r="43" spans="1:5" ht="12.75">
      <c r="A43" s="34" t="s">
        <v>53</v>
      </c>
      <c r="E43" s="35" t="s">
        <v>50</v>
      </c>
    </row>
    <row r="44" spans="1:5" ht="51">
      <c r="A44" s="36" t="s">
        <v>54</v>
      </c>
      <c r="E44" s="37" t="s">
        <v>131</v>
      </c>
    </row>
    <row r="45" spans="1:5" ht="25.5">
      <c r="A45" t="s">
        <v>55</v>
      </c>
      <c r="E45" s="35" t="s">
        <v>132</v>
      </c>
    </row>
    <row r="46" spans="1:16" ht="12.75">
      <c r="A46" s="24" t="s">
        <v>48</v>
      </c>
      <c s="29" t="s">
        <v>45</v>
      </c>
      <c s="29" t="s">
        <v>133</v>
      </c>
      <c s="24" t="s">
        <v>50</v>
      </c>
      <c s="30" t="s">
        <v>134</v>
      </c>
      <c s="31" t="s">
        <v>101</v>
      </c>
      <c s="32">
        <v>7.5</v>
      </c>
      <c s="33">
        <v>0</v>
      </c>
      <c s="33">
        <f>ROUND(ROUND(H46,2)*ROUND(G46,3),2)</f>
      </c>
      <c r="O46">
        <f>(I46*21)/100</f>
      </c>
      <c t="s">
        <v>26</v>
      </c>
    </row>
    <row r="47" spans="1:5" ht="12.75">
      <c r="A47" s="34" t="s">
        <v>53</v>
      </c>
      <c r="E47" s="35" t="s">
        <v>135</v>
      </c>
    </row>
    <row r="48" spans="1:5" ht="12.75">
      <c r="A48" s="36" t="s">
        <v>54</v>
      </c>
      <c r="E48" s="37" t="s">
        <v>120</v>
      </c>
    </row>
    <row r="49" spans="1:5" ht="38.25">
      <c r="A49" t="s">
        <v>55</v>
      </c>
      <c r="E49" s="35" t="s">
        <v>136</v>
      </c>
    </row>
    <row r="50" spans="1:16" ht="12.75">
      <c r="A50" s="24" t="s">
        <v>48</v>
      </c>
      <c s="29" t="s">
        <v>137</v>
      </c>
      <c s="29" t="s">
        <v>138</v>
      </c>
      <c s="24" t="s">
        <v>50</v>
      </c>
      <c s="30" t="s">
        <v>139</v>
      </c>
      <c s="31" t="s">
        <v>130</v>
      </c>
      <c s="32">
        <v>50</v>
      </c>
      <c s="33">
        <v>0</v>
      </c>
      <c s="33">
        <f>ROUND(ROUND(H50,2)*ROUND(G50,3),2)</f>
      </c>
      <c r="O50">
        <f>(I50*21)/100</f>
      </c>
      <c t="s">
        <v>26</v>
      </c>
    </row>
    <row r="51" spans="1:5" ht="12.75">
      <c r="A51" s="34" t="s">
        <v>53</v>
      </c>
      <c r="E51" s="35" t="s">
        <v>140</v>
      </c>
    </row>
    <row r="52" spans="1:5" ht="12.75">
      <c r="A52" s="36" t="s">
        <v>54</v>
      </c>
      <c r="E52" s="37" t="s">
        <v>141</v>
      </c>
    </row>
    <row r="53" spans="1:5" ht="25.5">
      <c r="A53" t="s">
        <v>55</v>
      </c>
      <c r="E53" s="35" t="s">
        <v>142</v>
      </c>
    </row>
    <row r="54" spans="1:18" ht="12.75" customHeight="1">
      <c r="A54" s="6" t="s">
        <v>46</v>
      </c>
      <c s="6"/>
      <c s="42" t="s">
        <v>36</v>
      </c>
      <c s="6"/>
      <c s="27" t="s">
        <v>143</v>
      </c>
      <c s="6"/>
      <c s="6"/>
      <c s="6"/>
      <c s="43">
        <f>0+Q54</f>
      </c>
      <c r="O54">
        <f>0+R54</f>
      </c>
      <c r="Q54">
        <f>0+I55+I59</f>
      </c>
      <c>
        <f>0+O55+O59</f>
      </c>
    </row>
    <row r="55" spans="1:16" ht="12.75">
      <c r="A55" s="24" t="s">
        <v>48</v>
      </c>
      <c s="29" t="s">
        <v>144</v>
      </c>
      <c s="29" t="s">
        <v>145</v>
      </c>
      <c s="24" t="s">
        <v>50</v>
      </c>
      <c s="30" t="s">
        <v>146</v>
      </c>
      <c s="31" t="s">
        <v>101</v>
      </c>
      <c s="32">
        <v>20.803</v>
      </c>
      <c s="33">
        <v>0</v>
      </c>
      <c s="33">
        <f>ROUND(ROUND(H55,2)*ROUND(G55,3),2)</f>
      </c>
      <c r="O55">
        <f>(I55*21)/100</f>
      </c>
      <c t="s">
        <v>26</v>
      </c>
    </row>
    <row r="56" spans="1:5" ht="12.75">
      <c r="A56" s="34" t="s">
        <v>53</v>
      </c>
      <c r="E56" s="35" t="s">
        <v>147</v>
      </c>
    </row>
    <row r="57" spans="1:5" ht="25.5">
      <c r="A57" s="36" t="s">
        <v>54</v>
      </c>
      <c r="E57" s="37" t="s">
        <v>148</v>
      </c>
    </row>
    <row r="58" spans="1:5" ht="369.75">
      <c r="A58" t="s">
        <v>55</v>
      </c>
      <c r="E58" s="35" t="s">
        <v>149</v>
      </c>
    </row>
    <row r="59" spans="1:16" ht="12.75">
      <c r="A59" s="24" t="s">
        <v>48</v>
      </c>
      <c s="29" t="s">
        <v>150</v>
      </c>
      <c s="29" t="s">
        <v>151</v>
      </c>
      <c s="24" t="s">
        <v>50</v>
      </c>
      <c s="30" t="s">
        <v>152</v>
      </c>
      <c s="31" t="s">
        <v>90</v>
      </c>
      <c s="32">
        <v>1.94</v>
      </c>
      <c s="33">
        <v>0</v>
      </c>
      <c s="33">
        <f>ROUND(ROUND(H59,2)*ROUND(G59,3),2)</f>
      </c>
      <c r="O59">
        <f>(I59*21)/100</f>
      </c>
      <c t="s">
        <v>26</v>
      </c>
    </row>
    <row r="60" spans="1:5" ht="12.75">
      <c r="A60" s="34" t="s">
        <v>53</v>
      </c>
      <c r="E60" s="35" t="s">
        <v>153</v>
      </c>
    </row>
    <row r="61" spans="1:5" ht="12.75">
      <c r="A61" s="36" t="s">
        <v>54</v>
      </c>
      <c r="E61" s="37" t="s">
        <v>154</v>
      </c>
    </row>
    <row r="62" spans="1:5" ht="178.5">
      <c r="A62" t="s">
        <v>55</v>
      </c>
      <c r="E62" s="35" t="s">
        <v>155</v>
      </c>
    </row>
    <row r="63" spans="1:18" ht="12.75" customHeight="1">
      <c r="A63" s="6" t="s">
        <v>46</v>
      </c>
      <c s="6"/>
      <c s="42" t="s">
        <v>38</v>
      </c>
      <c s="6"/>
      <c s="27" t="s">
        <v>156</v>
      </c>
      <c s="6"/>
      <c s="6"/>
      <c s="6"/>
      <c s="43">
        <f>0+Q63</f>
      </c>
      <c r="O63">
        <f>0+R63</f>
      </c>
      <c r="Q63">
        <f>0+I64+I68+I72+I76+I80+I84+I88+I92</f>
      </c>
      <c>
        <f>0+O64+O68+O72+O76+O80+O84+O88+O92</f>
      </c>
    </row>
    <row r="64" spans="1:16" ht="12.75">
      <c r="A64" s="24" t="s">
        <v>48</v>
      </c>
      <c s="29" t="s">
        <v>157</v>
      </c>
      <c s="29" t="s">
        <v>158</v>
      </c>
      <c s="24" t="s">
        <v>50</v>
      </c>
      <c s="30" t="s">
        <v>159</v>
      </c>
      <c s="31" t="s">
        <v>130</v>
      </c>
      <c s="32">
        <v>30</v>
      </c>
      <c s="33">
        <v>0</v>
      </c>
      <c s="33">
        <f>ROUND(ROUND(H64,2)*ROUND(G64,3),2)</f>
      </c>
      <c r="O64">
        <f>(I64*21)/100</f>
      </c>
      <c t="s">
        <v>26</v>
      </c>
    </row>
    <row r="65" spans="1:5" ht="12.75">
      <c r="A65" s="34" t="s">
        <v>53</v>
      </c>
      <c r="E65" s="35" t="s">
        <v>50</v>
      </c>
    </row>
    <row r="66" spans="1:5" ht="12.75">
      <c r="A66" s="36" t="s">
        <v>54</v>
      </c>
      <c r="E66" s="37" t="s">
        <v>160</v>
      </c>
    </row>
    <row r="67" spans="1:5" ht="51">
      <c r="A67" t="s">
        <v>55</v>
      </c>
      <c r="E67" s="35" t="s">
        <v>161</v>
      </c>
    </row>
    <row r="68" spans="1:16" ht="12.75">
      <c r="A68" s="24" t="s">
        <v>48</v>
      </c>
      <c s="29" t="s">
        <v>162</v>
      </c>
      <c s="29" t="s">
        <v>163</v>
      </c>
      <c s="24" t="s">
        <v>50</v>
      </c>
      <c s="30" t="s">
        <v>164</v>
      </c>
      <c s="31" t="s">
        <v>130</v>
      </c>
      <c s="32">
        <v>30</v>
      </c>
      <c s="33">
        <v>0</v>
      </c>
      <c s="33">
        <f>ROUND(ROUND(H68,2)*ROUND(G68,3),2)</f>
      </c>
      <c r="O68">
        <f>(I68*21)/100</f>
      </c>
      <c t="s">
        <v>26</v>
      </c>
    </row>
    <row r="69" spans="1:5" ht="12.75">
      <c r="A69" s="34" t="s">
        <v>53</v>
      </c>
      <c r="E69" s="35" t="s">
        <v>50</v>
      </c>
    </row>
    <row r="70" spans="1:5" ht="12.75">
      <c r="A70" s="36" t="s">
        <v>54</v>
      </c>
      <c r="E70" s="37" t="s">
        <v>160</v>
      </c>
    </row>
    <row r="71" spans="1:5" ht="127.5">
      <c r="A71" t="s">
        <v>55</v>
      </c>
      <c r="E71" s="35" t="s">
        <v>165</v>
      </c>
    </row>
    <row r="72" spans="1:16" ht="12.75">
      <c r="A72" s="24" t="s">
        <v>48</v>
      </c>
      <c s="29" t="s">
        <v>166</v>
      </c>
      <c s="29" t="s">
        <v>167</v>
      </c>
      <c s="24" t="s">
        <v>50</v>
      </c>
      <c s="30" t="s">
        <v>168</v>
      </c>
      <c s="31" t="s">
        <v>130</v>
      </c>
      <c s="32">
        <v>18.75</v>
      </c>
      <c s="33">
        <v>0</v>
      </c>
      <c s="33">
        <f>ROUND(ROUND(H72,2)*ROUND(G72,3),2)</f>
      </c>
      <c r="O72">
        <f>(I72*21)/100</f>
      </c>
      <c t="s">
        <v>26</v>
      </c>
    </row>
    <row r="73" spans="1:5" ht="12.75">
      <c r="A73" s="34" t="s">
        <v>53</v>
      </c>
      <c r="E73" s="35" t="s">
        <v>169</v>
      </c>
    </row>
    <row r="74" spans="1:5" ht="12.75">
      <c r="A74" s="36" t="s">
        <v>54</v>
      </c>
      <c r="E74" s="37" t="s">
        <v>170</v>
      </c>
    </row>
    <row r="75" spans="1:5" ht="38.25">
      <c r="A75" t="s">
        <v>55</v>
      </c>
      <c r="E75" s="35" t="s">
        <v>171</v>
      </c>
    </row>
    <row r="76" spans="1:16" ht="12.75">
      <c r="A76" s="24" t="s">
        <v>48</v>
      </c>
      <c s="29" t="s">
        <v>172</v>
      </c>
      <c s="29" t="s">
        <v>173</v>
      </c>
      <c s="24" t="s">
        <v>50</v>
      </c>
      <c s="30" t="s">
        <v>174</v>
      </c>
      <c s="31" t="s">
        <v>130</v>
      </c>
      <c s="32">
        <v>250</v>
      </c>
      <c s="33">
        <v>0</v>
      </c>
      <c s="33">
        <f>ROUND(ROUND(H76,2)*ROUND(G76,3),2)</f>
      </c>
      <c r="O76">
        <f>(I76*21)/100</f>
      </c>
      <c t="s">
        <v>26</v>
      </c>
    </row>
    <row r="77" spans="1:5" ht="12.75">
      <c r="A77" s="34" t="s">
        <v>53</v>
      </c>
      <c r="E77" s="35" t="s">
        <v>175</v>
      </c>
    </row>
    <row r="78" spans="1:5" ht="12.75">
      <c r="A78" s="36" t="s">
        <v>54</v>
      </c>
      <c r="E78" s="37" t="s">
        <v>176</v>
      </c>
    </row>
    <row r="79" spans="1:5" ht="51">
      <c r="A79" t="s">
        <v>55</v>
      </c>
      <c r="E79" s="35" t="s">
        <v>177</v>
      </c>
    </row>
    <row r="80" spans="1:16" ht="12.75">
      <c r="A80" s="24" t="s">
        <v>48</v>
      </c>
      <c s="29" t="s">
        <v>178</v>
      </c>
      <c s="29" t="s">
        <v>179</v>
      </c>
      <c s="24" t="s">
        <v>50</v>
      </c>
      <c s="30" t="s">
        <v>180</v>
      </c>
      <c s="31" t="s">
        <v>130</v>
      </c>
      <c s="32">
        <v>250</v>
      </c>
      <c s="33">
        <v>0</v>
      </c>
      <c s="33">
        <f>ROUND(ROUND(H80,2)*ROUND(G80,3),2)</f>
      </c>
      <c r="O80">
        <f>(I80*21)/100</f>
      </c>
      <c t="s">
        <v>26</v>
      </c>
    </row>
    <row r="81" spans="1:5" ht="12.75">
      <c r="A81" s="34" t="s">
        <v>53</v>
      </c>
      <c r="E81" s="35" t="s">
        <v>181</v>
      </c>
    </row>
    <row r="82" spans="1:5" ht="12.75">
      <c r="A82" s="36" t="s">
        <v>54</v>
      </c>
      <c r="E82" s="37" t="s">
        <v>176</v>
      </c>
    </row>
    <row r="83" spans="1:5" ht="140.25">
      <c r="A83" t="s">
        <v>55</v>
      </c>
      <c r="E83" s="35" t="s">
        <v>182</v>
      </c>
    </row>
    <row r="84" spans="1:16" ht="12.75">
      <c r="A84" s="24" t="s">
        <v>48</v>
      </c>
      <c s="29" t="s">
        <v>183</v>
      </c>
      <c s="29" t="s">
        <v>184</v>
      </c>
      <c s="24" t="s">
        <v>50</v>
      </c>
      <c s="30" t="s">
        <v>185</v>
      </c>
      <c s="31" t="s">
        <v>130</v>
      </c>
      <c s="32">
        <v>30</v>
      </c>
      <c s="33">
        <v>0</v>
      </c>
      <c s="33">
        <f>ROUND(ROUND(H84,2)*ROUND(G84,3),2)</f>
      </c>
      <c r="O84">
        <f>(I84*21)/100</f>
      </c>
      <c t="s">
        <v>26</v>
      </c>
    </row>
    <row r="85" spans="1:5" ht="12.75">
      <c r="A85" s="34" t="s">
        <v>53</v>
      </c>
      <c r="E85" s="35" t="s">
        <v>186</v>
      </c>
    </row>
    <row r="86" spans="1:5" ht="12.75">
      <c r="A86" s="36" t="s">
        <v>54</v>
      </c>
      <c r="E86" s="37" t="s">
        <v>187</v>
      </c>
    </row>
    <row r="87" spans="1:5" ht="140.25">
      <c r="A87" t="s">
        <v>55</v>
      </c>
      <c r="E87" s="35" t="s">
        <v>182</v>
      </c>
    </row>
    <row r="88" spans="1:16" ht="12.75">
      <c r="A88" s="24" t="s">
        <v>48</v>
      </c>
      <c s="29" t="s">
        <v>188</v>
      </c>
      <c s="29" t="s">
        <v>189</v>
      </c>
      <c s="24" t="s">
        <v>50</v>
      </c>
      <c s="30" t="s">
        <v>190</v>
      </c>
      <c s="31" t="s">
        <v>130</v>
      </c>
      <c s="32">
        <v>60</v>
      </c>
      <c s="33">
        <v>0</v>
      </c>
      <c s="33">
        <f>ROUND(ROUND(H88,2)*ROUND(G88,3),2)</f>
      </c>
      <c r="O88">
        <f>(I88*21)/100</f>
      </c>
      <c t="s">
        <v>26</v>
      </c>
    </row>
    <row r="89" spans="1:5" ht="12.75">
      <c r="A89" s="34" t="s">
        <v>53</v>
      </c>
      <c r="E89" s="35" t="s">
        <v>191</v>
      </c>
    </row>
    <row r="90" spans="1:5" ht="12.75">
      <c r="A90" s="36" t="s">
        <v>54</v>
      </c>
      <c r="E90" s="37" t="s">
        <v>192</v>
      </c>
    </row>
    <row r="91" spans="1:5" ht="140.25">
      <c r="A91" t="s">
        <v>55</v>
      </c>
      <c r="E91" s="35" t="s">
        <v>182</v>
      </c>
    </row>
    <row r="92" spans="1:16" ht="25.5">
      <c r="A92" s="24" t="s">
        <v>48</v>
      </c>
      <c s="29" t="s">
        <v>193</v>
      </c>
      <c s="29" t="s">
        <v>194</v>
      </c>
      <c s="24" t="s">
        <v>50</v>
      </c>
      <c s="30" t="s">
        <v>195</v>
      </c>
      <c s="31" t="s">
        <v>130</v>
      </c>
      <c s="32">
        <v>208.025</v>
      </c>
      <c s="33">
        <v>0</v>
      </c>
      <c s="33">
        <f>ROUND(ROUND(H92,2)*ROUND(G92,3),2)</f>
      </c>
      <c r="O92">
        <f>(I92*21)/100</f>
      </c>
      <c t="s">
        <v>26</v>
      </c>
    </row>
    <row r="93" spans="1:5" ht="12.75">
      <c r="A93" s="34" t="s">
        <v>53</v>
      </c>
      <c r="E93" s="35" t="s">
        <v>196</v>
      </c>
    </row>
    <row r="94" spans="1:5" ht="12.75">
      <c r="A94" s="36" t="s">
        <v>54</v>
      </c>
      <c r="E94" s="37" t="s">
        <v>197</v>
      </c>
    </row>
    <row r="95" spans="1:5" ht="140.25">
      <c r="A95" t="s">
        <v>55</v>
      </c>
      <c r="E95" s="35" t="s">
        <v>198</v>
      </c>
    </row>
    <row r="96" spans="1:18" ht="12.75" customHeight="1">
      <c r="A96" s="6" t="s">
        <v>46</v>
      </c>
      <c s="6"/>
      <c s="42" t="s">
        <v>43</v>
      </c>
      <c s="6"/>
      <c s="27" t="s">
        <v>199</v>
      </c>
      <c s="6"/>
      <c s="6"/>
      <c s="6"/>
      <c s="43">
        <f>0+Q96</f>
      </c>
      <c r="O96">
        <f>0+R96</f>
      </c>
      <c r="Q96">
        <f>0+I97+I101+I105+I109+I113+I117</f>
      </c>
      <c>
        <f>0+O97+O101+O105+O109+O113+O117</f>
      </c>
    </row>
    <row r="97" spans="1:16" ht="25.5">
      <c r="A97" s="24" t="s">
        <v>48</v>
      </c>
      <c s="29" t="s">
        <v>200</v>
      </c>
      <c s="29" t="s">
        <v>201</v>
      </c>
      <c s="24" t="s">
        <v>50</v>
      </c>
      <c s="30" t="s">
        <v>202</v>
      </c>
      <c s="31" t="s">
        <v>203</v>
      </c>
      <c s="32">
        <v>1</v>
      </c>
      <c s="33">
        <v>0</v>
      </c>
      <c s="33">
        <f>ROUND(ROUND(H97,2)*ROUND(G97,3),2)</f>
      </c>
      <c r="O97">
        <f>(I97*21)/100</f>
      </c>
      <c t="s">
        <v>26</v>
      </c>
    </row>
    <row r="98" spans="1:5" ht="12.75">
      <c r="A98" s="34" t="s">
        <v>53</v>
      </c>
      <c r="E98" s="35" t="s">
        <v>204</v>
      </c>
    </row>
    <row r="99" spans="1:5" ht="12.75">
      <c r="A99" s="36" t="s">
        <v>54</v>
      </c>
      <c r="E99" s="37" t="s">
        <v>205</v>
      </c>
    </row>
    <row r="100" spans="1:5" ht="63.75">
      <c r="A100" t="s">
        <v>55</v>
      </c>
      <c r="E100" s="35" t="s">
        <v>206</v>
      </c>
    </row>
    <row r="101" spans="1:16" ht="12.75">
      <c r="A101" s="24" t="s">
        <v>48</v>
      </c>
      <c s="29" t="s">
        <v>207</v>
      </c>
      <c s="29" t="s">
        <v>208</v>
      </c>
      <c s="24" t="s">
        <v>50</v>
      </c>
      <c s="30" t="s">
        <v>209</v>
      </c>
      <c s="31" t="s">
        <v>203</v>
      </c>
      <c s="32">
        <v>1</v>
      </c>
      <c s="33">
        <v>0</v>
      </c>
      <c s="33">
        <f>ROUND(ROUND(H101,2)*ROUND(G101,3),2)</f>
      </c>
      <c r="O101">
        <f>(I101*21)/100</f>
      </c>
      <c t="s">
        <v>26</v>
      </c>
    </row>
    <row r="102" spans="1:5" ht="12.75">
      <c r="A102" s="34" t="s">
        <v>53</v>
      </c>
      <c r="E102" s="35" t="s">
        <v>210</v>
      </c>
    </row>
    <row r="103" spans="1:5" ht="12.75">
      <c r="A103" s="36" t="s">
        <v>54</v>
      </c>
      <c r="E103" s="37" t="s">
        <v>211</v>
      </c>
    </row>
    <row r="104" spans="1:5" ht="25.5">
      <c r="A104" t="s">
        <v>55</v>
      </c>
      <c r="E104" s="35" t="s">
        <v>212</v>
      </c>
    </row>
    <row r="105" spans="1:16" ht="12.75">
      <c r="A105" s="24" t="s">
        <v>48</v>
      </c>
      <c s="29" t="s">
        <v>213</v>
      </c>
      <c s="29" t="s">
        <v>214</v>
      </c>
      <c s="24" t="s">
        <v>50</v>
      </c>
      <c s="30" t="s">
        <v>215</v>
      </c>
      <c s="31" t="s">
        <v>130</v>
      </c>
      <c s="32">
        <v>102.921</v>
      </c>
      <c s="33">
        <v>0</v>
      </c>
      <c s="33">
        <f>ROUND(ROUND(H105,2)*ROUND(G105,3),2)</f>
      </c>
      <c r="O105">
        <f>(I105*21)/100</f>
      </c>
      <c t="s">
        <v>26</v>
      </c>
    </row>
    <row r="106" spans="1:5" ht="12.75">
      <c r="A106" s="34" t="s">
        <v>53</v>
      </c>
      <c r="E106" s="35" t="s">
        <v>216</v>
      </c>
    </row>
    <row r="107" spans="1:5" ht="76.5">
      <c r="A107" s="36" t="s">
        <v>54</v>
      </c>
      <c r="E107" s="37" t="s">
        <v>217</v>
      </c>
    </row>
    <row r="108" spans="1:5" ht="38.25">
      <c r="A108" t="s">
        <v>55</v>
      </c>
      <c r="E108" s="35" t="s">
        <v>218</v>
      </c>
    </row>
    <row r="109" spans="1:16" ht="12.75">
      <c r="A109" s="24" t="s">
        <v>48</v>
      </c>
      <c s="29" t="s">
        <v>219</v>
      </c>
      <c s="29" t="s">
        <v>220</v>
      </c>
      <c s="24" t="s">
        <v>50</v>
      </c>
      <c s="30" t="s">
        <v>221</v>
      </c>
      <c s="31" t="s">
        <v>222</v>
      </c>
      <c s="32">
        <v>94.2</v>
      </c>
      <c s="33">
        <v>0</v>
      </c>
      <c s="33">
        <f>ROUND(ROUND(H109,2)*ROUND(G109,3),2)</f>
      </c>
      <c r="O109">
        <f>(I109*21)/100</f>
      </c>
      <c t="s">
        <v>26</v>
      </c>
    </row>
    <row r="110" spans="1:5" ht="12.75">
      <c r="A110" s="34" t="s">
        <v>53</v>
      </c>
      <c r="E110" s="35" t="s">
        <v>223</v>
      </c>
    </row>
    <row r="111" spans="1:5" ht="12.75">
      <c r="A111" s="36" t="s">
        <v>54</v>
      </c>
      <c r="E111" s="37" t="s">
        <v>224</v>
      </c>
    </row>
    <row r="112" spans="1:5" ht="51">
      <c r="A112" t="s">
        <v>55</v>
      </c>
      <c r="E112" s="35" t="s">
        <v>225</v>
      </c>
    </row>
    <row r="113" spans="1:16" ht="12.75">
      <c r="A113" s="24" t="s">
        <v>48</v>
      </c>
      <c s="29" t="s">
        <v>226</v>
      </c>
      <c s="29" t="s">
        <v>227</v>
      </c>
      <c s="24" t="s">
        <v>50</v>
      </c>
      <c s="30" t="s">
        <v>228</v>
      </c>
      <c s="31" t="s">
        <v>222</v>
      </c>
      <c s="32">
        <v>118.2</v>
      </c>
      <c s="33">
        <v>0</v>
      </c>
      <c s="33">
        <f>ROUND(ROUND(H113,2)*ROUND(G113,3),2)</f>
      </c>
      <c r="O113">
        <f>(I113*21)/100</f>
      </c>
      <c t="s">
        <v>26</v>
      </c>
    </row>
    <row r="114" spans="1:5" ht="12.75">
      <c r="A114" s="34" t="s">
        <v>53</v>
      </c>
      <c r="E114" s="35" t="s">
        <v>50</v>
      </c>
    </row>
    <row r="115" spans="1:5" ht="38.25">
      <c r="A115" s="36" t="s">
        <v>54</v>
      </c>
      <c r="E115" s="37" t="s">
        <v>229</v>
      </c>
    </row>
    <row r="116" spans="1:5" ht="25.5">
      <c r="A116" t="s">
        <v>55</v>
      </c>
      <c r="E116" s="35" t="s">
        <v>230</v>
      </c>
    </row>
    <row r="117" spans="1:16" ht="12.75">
      <c r="A117" s="24" t="s">
        <v>48</v>
      </c>
      <c s="29" t="s">
        <v>231</v>
      </c>
      <c s="29" t="s">
        <v>232</v>
      </c>
      <c s="24" t="s">
        <v>50</v>
      </c>
      <c s="30" t="s">
        <v>233</v>
      </c>
      <c s="31" t="s">
        <v>222</v>
      </c>
      <c s="32">
        <v>118.2</v>
      </c>
      <c s="33">
        <v>0</v>
      </c>
      <c s="33">
        <f>ROUND(ROUND(H117,2)*ROUND(G117,3),2)</f>
      </c>
      <c r="O117">
        <f>(I117*21)/100</f>
      </c>
      <c t="s">
        <v>26</v>
      </c>
    </row>
    <row r="118" spans="1:5" ht="12.75">
      <c r="A118" s="34" t="s">
        <v>53</v>
      </c>
      <c r="E118" s="35" t="s">
        <v>50</v>
      </c>
    </row>
    <row r="119" spans="1:5" ht="38.25">
      <c r="A119" s="36" t="s">
        <v>54</v>
      </c>
      <c r="E119" s="37" t="s">
        <v>234</v>
      </c>
    </row>
    <row r="120" spans="1:5" ht="38.25">
      <c r="A120" t="s">
        <v>55</v>
      </c>
      <c r="E120" s="35" t="s">
        <v>235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